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1" i="1" l="1"/>
  <c r="F91" i="1"/>
  <c r="D88" i="1"/>
  <c r="C88" i="1"/>
  <c r="C46" i="1" l="1"/>
  <c r="D19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4" i="1"/>
  <c r="F105" i="1"/>
  <c r="D103" i="1"/>
  <c r="C103" i="1"/>
  <c r="E46" i="1" l="1"/>
  <c r="E106" i="1"/>
  <c r="E103" i="1"/>
  <c r="F103" i="1"/>
  <c r="D68" i="1" l="1"/>
  <c r="C124" i="1"/>
  <c r="F31" i="1" l="1"/>
  <c r="C58" i="1"/>
  <c r="E58" i="1" s="1"/>
  <c r="D127" i="1" l="1"/>
  <c r="C127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7" i="1"/>
  <c r="D8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76" i="1" l="1"/>
  <c r="E118" i="1"/>
  <c r="C9" i="1"/>
  <c r="E9" i="1" s="1"/>
  <c r="E19" i="1"/>
  <c r="D57" i="1"/>
  <c r="C57" i="1"/>
  <c r="D130" i="1"/>
  <c r="D133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D123" i="1" l="1"/>
  <c r="F57" i="1"/>
  <c r="C8" i="1"/>
  <c r="F8" i="1" s="1"/>
  <c r="E57" i="1"/>
  <c r="C7" i="1"/>
  <c r="E7" i="1" s="1"/>
  <c r="C130" i="1"/>
  <c r="C133" i="1" s="1"/>
  <c r="F9" i="1"/>
  <c r="F23" i="1"/>
  <c r="E8" i="1" l="1"/>
  <c r="F7" i="1"/>
  <c r="C123" i="1"/>
</calcChain>
</file>

<file path=xl/sharedStrings.xml><?xml version="1.0" encoding="utf-8"?>
<sst xmlns="http://schemas.openxmlformats.org/spreadsheetml/2006/main" count="370" uniqueCount="233">
  <si>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</si>
  <si>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</si>
  <si>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</si>
  <si>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</si>
  <si>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</si>
  <si>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</si>
  <si>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</si>
  <si>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</si>
  <si>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</si>
  <si>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</si>
  <si>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</si>
  <si>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</si>
  <si>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</si>
  <si>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</si>
  <si>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</si>
  <si>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</si>
  <si>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</si>
  <si>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</si>
  <si>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</si>
  <si>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</si>
  <si>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</si>
  <si>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</si>
  <si>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</si>
  <si>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</si>
  <si>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</si>
  <si>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</si>
  <si>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</si>
  <si>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</si>
  <si>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</si>
  <si>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</si>
  <si>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</si>
  <si>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</si>
  <si>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</si>
  <si>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</si>
  <si>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</si>
  <si>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</si>
  <si>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</si>
  <si>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</si>
  <si>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</si>
  <si>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</si>
  <si>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</si>
  <si>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</si>
  <si>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</si>
  <si>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</si>
  <si>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</si>
  <si>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</si>
  <si>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</si>
  <si>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</si>
  <si>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</si>
  <si>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</si>
  <si>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</si>
  <si>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</si>
  <si>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</si>
  <si>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</si>
  <si>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</si>
  <si>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</si>
  <si>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</si>
  <si>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</si>
  <si>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</si>
  <si>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</si>
  <si>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</si>
  <si>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</si>
  <si>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</si>
  <si>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</si>
  <si>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</si>
  <si>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</si>
  <si>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</si>
  <si>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</si>
  <si>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</si>
  <si>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</si>
  <si>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</si>
  <si>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</si>
  <si>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</si>
  <si>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</si>
  <si>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</si>
  <si>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</si>
  <si>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</si>
  <si>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</si>
  <si>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</si>
  <si>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</si>
  <si>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</si>
  <si>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</si>
  <si>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</si>
  <si>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</si>
  <si>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</si>
  <si>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</si>
  <si>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</si>
  <si>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</si>
  <si>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</si>
  <si>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</si>
  <si>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</si>
  <si>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</si>
  <si>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</si>
  <si>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</si>
  <si>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</si>
  <si>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</si>
  <si>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</si>
  <si>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</si>
  <si>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</si>
  <si>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</si>
  <si>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</si>
  <si>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</si>
  <si>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</si>
  <si>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</si>
  <si>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</si>
  <si>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</si>
  <si>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</si>
  <si>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</si>
  <si>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</si>
  <si>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</si>
  <si>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</si>
  <si>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</si>
  <si>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</si>
  <si>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</si>
  <si>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</si>
  <si>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</si>
  <si>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</si>
  <si>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</si>
  <si>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</si>
  <si>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</si>
  <si>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</si>
  <si>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</si>
  <si>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</si>
  <si>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</si>
  <si>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</si>
  <si>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</si>
  <si>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</si>
  <si>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</si>
  <si>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</si>
  <si>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</si>
  <si>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</si>
  <si>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</si>
  <si>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</si>
  <si>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</si>
  <si>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</si>
  <si>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</si>
  <si>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</si>
  <si>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</si>
  <si>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</si>
  <si>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</si>
  <si>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</si>
  <si>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</si>
  <si>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</si>
  <si>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</si>
  <si>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</si>
  <si>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</si>
  <si>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</si>
  <si>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</si>
  <si>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</si>
  <si>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</si>
  <si>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</si>
  <si>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</si>
  <si>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</si>
  <si>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</si>
  <si>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</si>
  <si>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</si>
  <si>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</si>
  <si>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</si>
  <si>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</si>
  <si>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</si>
  <si>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</si>
  <si>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</si>
  <si>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</si>
  <si>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</si>
  <si>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</si>
  <si>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</si>
  <si>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</si>
  <si>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</si>
  <si>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</si>
  <si>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</si>
  <si>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</si>
  <si>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</si>
  <si>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</si>
  <si>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</si>
  <si>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</si>
  <si>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</si>
  <si>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</si>
  <si>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</si>
  <si>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</si>
  <si>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</si>
  <si>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</si>
  <si>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</si>
  <si>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</si>
  <si>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</si>
  <si>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</si>
  <si>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</si>
  <si>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</si>
  <si>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</si>
  <si>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</si>
  <si>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</si>
  <si>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</si>
  <si>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</si>
  <si>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</si>
  <si>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</si>
  <si>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</si>
  <si>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</si>
  <si>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</si>
  <si>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</si>
  <si>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</si>
  <si>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</si>
  <si>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</si>
  <si>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</si>
  <si>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</si>
  <si>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</si>
  <si>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</si>
  <si>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</si>
  <si>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</si>
  <si>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</si>
  <si>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</si>
  <si>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</si>
  <si>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</si>
  <si>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</si>
  <si>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</si>
  <si>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</si>
  <si>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</si>
  <si>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</si>
  <si>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</si>
  <si>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</si>
  <si>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</si>
  <si>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</si>
  <si>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</si>
  <si>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</si>
  <si>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</si>
  <si>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</si>
  <si>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Исполнитель: Малинина Светлана Сергеевна  8 (39160) 21-1-61</t>
  </si>
  <si>
    <t>1002</t>
  </si>
  <si>
    <t>Социальное обслуживание населения</t>
  </si>
  <si>
    <t>Другие вопросы в области охраны окружающей среды</t>
  </si>
  <si>
    <t>0605</t>
  </si>
  <si>
    <t>И.о.руководителя Финансового управления администрации Северо-Енисейского района</t>
  </si>
  <si>
    <t>Сведения об исполнении бюджета Северо-Енисейского района  
на 01.08.2021 года</t>
  </si>
  <si>
    <t>Доходы от сдачи в аренду имущества составляющего государственную казну (за исключением земельных участков)</t>
  </si>
  <si>
    <t>Т.В. 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</si>
</sst>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3"/>
  <sheetViews>
    <sheetView tabSelected="1" topLeftCell="A127" zoomScaleNormal="100" workbookViewId="0">
      <selection activeCell="B15" sqref="B15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69"/>
      <c r="D1" s="69"/>
      <c r="E1" s="69"/>
      <c r="F1" s="69"/>
    </row>
    <row r="2" spans="1:14" ht="25.9" customHeight="1" x14ac:dyDescent="0.25">
      <c r="A2" s="70" t="s">
        <v>230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2778828.2</v>
      </c>
      <c r="D7" s="22">
        <f>D9+D23+D46</f>
        <v>1925293.8000000003</v>
      </c>
      <c r="E7" s="22">
        <f>D7-C7</f>
        <v>-853534.39999999991</v>
      </c>
      <c r="F7" s="22">
        <f>D7*100/C7</f>
        <v>69.28437677435403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2238858.7000000002</v>
      </c>
      <c r="D8" s="22">
        <f>D9+D23</f>
        <v>1600305.7000000002</v>
      </c>
      <c r="E8" s="22">
        <f t="shared" ref="E8:E71" si="0">D8-C8</f>
        <v>-638553</v>
      </c>
      <c r="F8" s="22">
        <f>D8*100/C8</f>
        <v>71.478637754137864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2097326.5</v>
      </c>
      <c r="D9" s="22">
        <f>D10+D11+D12+D13+D14+D15+D19</f>
        <v>1541303.2000000002</v>
      </c>
      <c r="E9" s="22">
        <f t="shared" si="0"/>
        <v>-556023.29999999981</v>
      </c>
      <c r="F9" s="22">
        <f t="shared" ref="F9:F23" si="1">D9*100/C9</f>
        <v>73.488948907096741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1127705.6000000001</v>
      </c>
      <c r="E10" s="22">
        <f t="shared" si="0"/>
        <v>-238294.39999999991</v>
      </c>
      <c r="F10" s="22">
        <f t="shared" si="1"/>
        <v>82.555314787701334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397951.2</v>
      </c>
      <c r="E11" s="22">
        <f t="shared" si="0"/>
        <v>-302398.8</v>
      </c>
      <c r="F11" s="22">
        <f t="shared" si="1"/>
        <v>56.821760548297277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853.8</v>
      </c>
      <c r="E12" s="22">
        <f t="shared" si="0"/>
        <v>-678.8</v>
      </c>
      <c r="F12" s="22">
        <f t="shared" si="1"/>
        <v>55.709252251076606</v>
      </c>
    </row>
    <row r="13" spans="1:14" x14ac:dyDescent="0.25">
      <c r="A13" s="27" t="s">
        <v>165</v>
      </c>
      <c r="B13" s="16" t="s">
        <v>166</v>
      </c>
      <c r="C13" s="24">
        <v>24820.9</v>
      </c>
      <c r="D13" s="22">
        <v>11766.7</v>
      </c>
      <c r="E13" s="22">
        <f t="shared" si="0"/>
        <v>-13054.2</v>
      </c>
      <c r="F13" s="22">
        <f t="shared" si="1"/>
        <v>47.406419589942345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209.7</v>
      </c>
      <c r="E14" s="22">
        <f t="shared" si="0"/>
        <v>-672.3</v>
      </c>
      <c r="F14" s="22">
        <f t="shared" si="1"/>
        <v>23.775510204081634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1844.6000000000001</v>
      </c>
      <c r="E15" s="22">
        <f t="shared" si="0"/>
        <v>-342.39999999999986</v>
      </c>
      <c r="F15" s="22">
        <f t="shared" si="1"/>
        <v>84.34385002286237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1762.2</v>
      </c>
      <c r="E17" s="14">
        <f t="shared" si="0"/>
        <v>-57.799999999999955</v>
      </c>
      <c r="F17" s="32">
        <f t="shared" si="1"/>
        <v>96.824175824175825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82.4</v>
      </c>
      <c r="E18" s="14">
        <f t="shared" si="0"/>
        <v>-284.60000000000002</v>
      </c>
      <c r="F18" s="32">
        <f t="shared" si="1"/>
        <v>22.452316076294277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971.6</v>
      </c>
      <c r="E19" s="22">
        <f t="shared" si="0"/>
        <v>-582.4</v>
      </c>
      <c r="F19" s="22">
        <f>D19*100/C19</f>
        <v>62.522522522522522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779.6</v>
      </c>
      <c r="E21" s="14">
        <f t="shared" si="0"/>
        <v>-550.4</v>
      </c>
      <c r="F21" s="32">
        <f t="shared" ref="F21:F22" si="2">D21*100/C21</f>
        <v>58.616541353383461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192</v>
      </c>
      <c r="E22" s="14">
        <f t="shared" si="0"/>
        <v>-32</v>
      </c>
      <c r="F22" s="32">
        <f t="shared" si="2"/>
        <v>85.714285714285708</v>
      </c>
    </row>
    <row r="23" spans="1:14" ht="18.75" customHeight="1" x14ac:dyDescent="0.25">
      <c r="A23" s="26"/>
      <c r="B23" s="16" t="s">
        <v>24</v>
      </c>
      <c r="C23" s="22">
        <f>C24+C32+C33+C38+C43+C44+C45</f>
        <v>141532.19999999998</v>
      </c>
      <c r="D23" s="22">
        <f>D32+D33+D38+D43+D44+D45+D24</f>
        <v>59002.5</v>
      </c>
      <c r="E23" s="22">
        <f t="shared" si="0"/>
        <v>-82529.699999999983</v>
      </c>
      <c r="F23" s="22">
        <f t="shared" si="1"/>
        <v>41.688393171306608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87962.299999999988</v>
      </c>
      <c r="D24" s="24">
        <f>D26+D27+D28+D30+D31+D29</f>
        <v>33719.199999999997</v>
      </c>
      <c r="E24" s="22">
        <f t="shared" si="0"/>
        <v>-54243.099999999991</v>
      </c>
      <c r="F24" s="22">
        <f>D24*100/C24</f>
        <v>38.333695230797737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26594.7</v>
      </c>
      <c r="D26" s="32">
        <v>18690.900000000001</v>
      </c>
      <c r="E26" s="14">
        <f t="shared" si="0"/>
        <v>-7903.7999999999993</v>
      </c>
      <c r="F26" s="32">
        <f>D26*100/C26</f>
        <v>70.280544619792678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1324.8</v>
      </c>
      <c r="E27" s="14">
        <f t="shared" si="0"/>
        <v>-34375.799999999996</v>
      </c>
      <c r="F27" s="32">
        <f t="shared" ref="F27:F29" si="3">D27*100/C27</f>
        <v>3.7108620023192889</v>
      </c>
    </row>
    <row r="28" spans="1:14" ht="36" x14ac:dyDescent="0.25">
      <c r="A28" s="26" t="s">
        <v>180</v>
      </c>
      <c r="B28" s="34" t="s">
        <v>115</v>
      </c>
      <c r="C28" s="41">
        <v>948.5</v>
      </c>
      <c r="D28" s="32">
        <v>599.1</v>
      </c>
      <c r="E28" s="14">
        <f t="shared" si="0"/>
        <v>-349.4</v>
      </c>
      <c r="F28" s="32">
        <f t="shared" si="3"/>
        <v>63.162888771744861</v>
      </c>
    </row>
    <row r="29" spans="1:14" ht="29.25" customHeight="1" x14ac:dyDescent="0.25">
      <c r="A29" s="26" t="s">
        <v>223</v>
      </c>
      <c r="B29" s="34" t="s">
        <v>231</v>
      </c>
      <c r="C29" s="41">
        <v>2294.4</v>
      </c>
      <c r="D29" s="32">
        <v>404.1</v>
      </c>
      <c r="E29" s="14">
        <f t="shared" si="0"/>
        <v>-1890.3000000000002</v>
      </c>
      <c r="F29" s="32">
        <f t="shared" si="3"/>
        <v>17.61244769874477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22423.9</v>
      </c>
      <c r="D31" s="32">
        <v>12700.3</v>
      </c>
      <c r="E31" s="14">
        <f t="shared" si="0"/>
        <v>-9723.6000000000022</v>
      </c>
      <c r="F31" s="32">
        <f>D31*100/C31</f>
        <v>56.637337840429183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9202.5</v>
      </c>
      <c r="E32" s="22">
        <f t="shared" si="0"/>
        <v>-12102.5</v>
      </c>
      <c r="F32" s="22">
        <f>D32*100/C32</f>
        <v>43.194085895329735</v>
      </c>
    </row>
    <row r="33" spans="1:6" ht="25.5" x14ac:dyDescent="0.25">
      <c r="A33" s="27" t="s">
        <v>176</v>
      </c>
      <c r="B33" s="16" t="s">
        <v>36</v>
      </c>
      <c r="C33" s="24">
        <f>C35+C36+C37</f>
        <v>11024.4</v>
      </c>
      <c r="D33" s="24">
        <f>D35+D36+D37</f>
        <v>7345.1</v>
      </c>
      <c r="E33" s="22">
        <f t="shared" si="0"/>
        <v>-3679.2999999999993</v>
      </c>
      <c r="F33" s="22">
        <f>D33*100/C33</f>
        <v>66.62584811871848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3757.9</v>
      </c>
      <c r="E35" s="14">
        <f t="shared" si="0"/>
        <v>-3631.4999999999995</v>
      </c>
      <c r="F35" s="32">
        <f>D35*100/C35</f>
        <v>50.855279183695565</v>
      </c>
    </row>
    <row r="36" spans="1:6" ht="24" x14ac:dyDescent="0.25">
      <c r="A36" s="29" t="s">
        <v>191</v>
      </c>
      <c r="B36" s="34" t="s">
        <v>192</v>
      </c>
      <c r="C36" s="41">
        <v>50</v>
      </c>
      <c r="D36" s="32">
        <v>2.2000000000000002</v>
      </c>
      <c r="E36" s="14">
        <f t="shared" si="0"/>
        <v>-47.8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3585</v>
      </c>
      <c r="D37" s="32">
        <v>3585</v>
      </c>
      <c r="E37" s="14">
        <f t="shared" si="0"/>
        <v>0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19180</v>
      </c>
      <c r="D38" s="22">
        <f>D42+D40+D41</f>
        <v>7148.3</v>
      </c>
      <c r="E38" s="22">
        <f t="shared" si="0"/>
        <v>-12031.7</v>
      </c>
      <c r="F38" s="22">
        <f>D38*100/C38</f>
        <v>37.269551616266945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6422.4</v>
      </c>
      <c r="E40" s="14">
        <f t="shared" si="0"/>
        <v>-11577.6</v>
      </c>
      <c r="F40" s="14">
        <f>D40/C40*100</f>
        <v>35.68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26.1</v>
      </c>
      <c r="E41" s="14">
        <f t="shared" si="0"/>
        <v>-3.8999999999999986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1150</v>
      </c>
      <c r="D42" s="14">
        <v>699.8</v>
      </c>
      <c r="E42" s="14">
        <f t="shared" si="0"/>
        <v>-450.20000000000005</v>
      </c>
      <c r="F42" s="14">
        <f>D42*100/C42</f>
        <v>60.85217391304348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24.4</v>
      </c>
      <c r="E43" s="22">
        <f t="shared" si="0"/>
        <v>-20.5</v>
      </c>
      <c r="F43" s="22">
        <f>D43*100/C43</f>
        <v>54.342984409799556</v>
      </c>
    </row>
    <row r="44" spans="1:6" x14ac:dyDescent="0.25">
      <c r="A44" s="27" t="s">
        <v>183</v>
      </c>
      <c r="B44" s="16" t="s">
        <v>19</v>
      </c>
      <c r="C44" s="22">
        <v>2015.6</v>
      </c>
      <c r="D44" s="22">
        <v>1487.2</v>
      </c>
      <c r="E44" s="22">
        <f t="shared" si="0"/>
        <v>-528.39999999999986</v>
      </c>
      <c r="F44" s="22">
        <f>D44*100/C44</f>
        <v>73.784481047826958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75.8</v>
      </c>
      <c r="E45" s="22">
        <f t="shared" si="0"/>
        <v>75.8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539969.5</v>
      </c>
      <c r="D46" s="22">
        <f>D49+D50+D51+D56+D54+D52+D53+D48+D55</f>
        <v>324988.09999999998</v>
      </c>
      <c r="E46" s="22">
        <f t="shared" si="0"/>
        <v>-214981.40000000002</v>
      </c>
      <c r="F46" s="22">
        <f t="shared" ref="F46" si="4">D46*100/C46</f>
        <v>60.18638089743957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121954.6</v>
      </c>
      <c r="D49" s="14">
        <v>25578.5</v>
      </c>
      <c r="E49" s="14">
        <f t="shared" si="0"/>
        <v>-96376.1</v>
      </c>
      <c r="F49" s="14">
        <f>D49*100/C49</f>
        <v>20.973788606579824</v>
      </c>
      <c r="N49" s="43"/>
    </row>
    <row r="50" spans="1:14" x14ac:dyDescent="0.25">
      <c r="A50" s="26" t="s">
        <v>130</v>
      </c>
      <c r="B50" s="17" t="s">
        <v>121</v>
      </c>
      <c r="C50" s="14">
        <v>376424.1</v>
      </c>
      <c r="D50" s="14">
        <v>266701.59999999998</v>
      </c>
      <c r="E50" s="14">
        <f t="shared" si="0"/>
        <v>-109722.5</v>
      </c>
      <c r="F50" s="14">
        <f t="shared" ref="F50:F51" si="5">D50*100/C50</f>
        <v>70.851361536097173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9692.1</v>
      </c>
      <c r="E51" s="14">
        <f t="shared" si="0"/>
        <v>-8845.8000000000011</v>
      </c>
      <c r="F51" s="14">
        <f t="shared" si="5"/>
        <v>52.282621008852132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4943.5</v>
      </c>
      <c r="E53" s="14">
        <f t="shared" si="0"/>
        <v>-5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104.4</v>
      </c>
      <c r="D54" s="14">
        <v>72.400000000000006</v>
      </c>
      <c r="E54" s="14">
        <f t="shared" si="0"/>
        <v>-32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</f>
        <v>3396293.7</v>
      </c>
      <c r="D57" s="22">
        <f>D58+D71+D76+D82+D92+D68+D99+D106+D113+D118+D122+D103+D88</f>
        <v>1300032.8999999999</v>
      </c>
      <c r="E57" s="22">
        <f t="shared" si="0"/>
        <v>-2096260.8000000003</v>
      </c>
      <c r="F57" s="22">
        <f>D57*100/C57</f>
        <v>38.277988149258107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502354.6</v>
      </c>
      <c r="D58" s="22">
        <f>SUM(D60:D67)</f>
        <v>193592.5</v>
      </c>
      <c r="E58" s="22">
        <f t="shared" si="0"/>
        <v>-308762.09999999998</v>
      </c>
      <c r="F58" s="22">
        <f t="shared" ref="F58:F96" si="6">D58*100/C58</f>
        <v>38.537021458547407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7542.6</v>
      </c>
      <c r="E60" s="14">
        <f t="shared" si="0"/>
        <v>-7551.9</v>
      </c>
      <c r="F60" s="14">
        <f t="shared" si="6"/>
        <v>49.969194077312928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2417.1</v>
      </c>
      <c r="E61" s="14">
        <f t="shared" si="0"/>
        <v>-4747.3999999999996</v>
      </c>
      <c r="F61" s="14">
        <f t="shared" si="6"/>
        <v>33.737176355642404</v>
      </c>
      <c r="M61" s="44"/>
    </row>
    <row r="62" spans="1:14" ht="38.25" x14ac:dyDescent="0.25">
      <c r="A62" s="26" t="s">
        <v>42</v>
      </c>
      <c r="B62" s="13" t="s">
        <v>50</v>
      </c>
      <c r="C62" s="14">
        <v>295828.59999999998</v>
      </c>
      <c r="D62" s="14">
        <v>154881.9</v>
      </c>
      <c r="E62" s="14">
        <f t="shared" si="0"/>
        <v>-140946.69999999998</v>
      </c>
      <c r="F62" s="14">
        <f t="shared" si="6"/>
        <v>52.355282754946622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40994.300000000003</v>
      </c>
      <c r="D64" s="14">
        <v>27336.6</v>
      </c>
      <c r="E64" s="14">
        <f t="shared" si="0"/>
        <v>-13657.700000000004</v>
      </c>
      <c r="F64" s="14">
        <f t="shared" si="6"/>
        <v>66.683904835550308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83264.3</v>
      </c>
      <c r="D67" s="14">
        <v>1414.3</v>
      </c>
      <c r="E67" s="14">
        <f t="shared" si="0"/>
        <v>-81850</v>
      </c>
      <c r="F67" s="14">
        <f t="shared" si="6"/>
        <v>1.6985670929798244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280.10000000000002</v>
      </c>
      <c r="E68" s="22">
        <f t="shared" si="0"/>
        <v>-322.10000000000002</v>
      </c>
      <c r="F68" s="22">
        <f t="shared" si="6"/>
        <v>46.512786449684491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280.10000000000002</v>
      </c>
      <c r="E70" s="14">
        <f t="shared" si="0"/>
        <v>-322.10000000000002</v>
      </c>
      <c r="F70" s="14">
        <f t="shared" si="6"/>
        <v>46.512786449684491</v>
      </c>
    </row>
    <row r="71" spans="1:6" x14ac:dyDescent="0.25">
      <c r="A71" s="27" t="s">
        <v>55</v>
      </c>
      <c r="B71" s="16" t="s">
        <v>13</v>
      </c>
      <c r="C71" s="24">
        <f>C73+C74+C75</f>
        <v>58134.400000000001</v>
      </c>
      <c r="D71" s="24">
        <f>D73+D74+D75</f>
        <v>35062</v>
      </c>
      <c r="E71" s="22">
        <f t="shared" si="0"/>
        <v>-23072.400000000001</v>
      </c>
      <c r="F71" s="22">
        <f t="shared" si="6"/>
        <v>60.311966752903615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55068</v>
      </c>
      <c r="D73" s="14">
        <v>34909.800000000003</v>
      </c>
      <c r="E73" s="14">
        <f t="shared" ref="E73:E122" si="7">D73-C73</f>
        <v>-20158.199999999997</v>
      </c>
      <c r="F73" s="14">
        <f t="shared" si="6"/>
        <v>63.393985617781659</v>
      </c>
    </row>
    <row r="74" spans="1:6" x14ac:dyDescent="0.25">
      <c r="A74" s="26" t="s">
        <v>57</v>
      </c>
      <c r="B74" s="13" t="s">
        <v>59</v>
      </c>
      <c r="C74" s="14">
        <v>2565.4</v>
      </c>
      <c r="D74" s="14">
        <v>144.19999999999999</v>
      </c>
      <c r="E74" s="14">
        <f t="shared" si="7"/>
        <v>-2421.2000000000003</v>
      </c>
      <c r="F74" s="14">
        <f t="shared" si="6"/>
        <v>5.6209557963670376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8</v>
      </c>
      <c r="E75" s="14">
        <f t="shared" si="7"/>
        <v>-493</v>
      </c>
      <c r="F75" s="14">
        <f t="shared" si="6"/>
        <v>1.5968063872255489</v>
      </c>
    </row>
    <row r="76" spans="1:6" x14ac:dyDescent="0.25">
      <c r="A76" s="27" t="s">
        <v>60</v>
      </c>
      <c r="B76" s="16" t="s">
        <v>12</v>
      </c>
      <c r="C76" s="22">
        <f>+C79+C80+C81+C78</f>
        <v>235903.3</v>
      </c>
      <c r="D76" s="22">
        <f>+D79+D80+D81+D78</f>
        <v>77759.600000000006</v>
      </c>
      <c r="E76" s="22">
        <f t="shared" si="7"/>
        <v>-158143.69999999998</v>
      </c>
      <c r="F76" s="22">
        <f t="shared" si="6"/>
        <v>32.962489291162953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8832.2999999999993</v>
      </c>
      <c r="E79" s="14">
        <f t="shared" si="7"/>
        <v>-16723.8</v>
      </c>
      <c r="F79" s="14">
        <f t="shared" si="6"/>
        <v>34.560437625459279</v>
      </c>
    </row>
    <row r="80" spans="1:6" x14ac:dyDescent="0.25">
      <c r="A80" s="26" t="s">
        <v>63</v>
      </c>
      <c r="B80" s="13" t="s">
        <v>73</v>
      </c>
      <c r="C80" s="14">
        <v>164956.79999999999</v>
      </c>
      <c r="D80" s="14">
        <v>53593.2</v>
      </c>
      <c r="E80" s="14">
        <f t="shared" si="7"/>
        <v>-111363.59999999999</v>
      </c>
      <c r="F80" s="14">
        <f t="shared" si="6"/>
        <v>32.489233544782635</v>
      </c>
    </row>
    <row r="81" spans="1:13" x14ac:dyDescent="0.25">
      <c r="A81" s="26" t="s">
        <v>64</v>
      </c>
      <c r="B81" s="13" t="s">
        <v>74</v>
      </c>
      <c r="C81" s="14">
        <v>44490.400000000001</v>
      </c>
      <c r="D81" s="14">
        <v>15334.1</v>
      </c>
      <c r="E81" s="14">
        <f t="shared" si="7"/>
        <v>-29156.300000000003</v>
      </c>
      <c r="F81" s="14">
        <f t="shared" si="6"/>
        <v>34.466087065973781</v>
      </c>
    </row>
    <row r="82" spans="1:13" x14ac:dyDescent="0.25">
      <c r="A82" s="38" t="s">
        <v>65</v>
      </c>
      <c r="B82" s="39" t="s">
        <v>11</v>
      </c>
      <c r="C82" s="22">
        <f>C85+C86+C84+C87</f>
        <v>1492490.9</v>
      </c>
      <c r="D82" s="22">
        <f>D85+D86+D84+D87</f>
        <v>357969.89999999997</v>
      </c>
      <c r="E82" s="22">
        <f t="shared" si="7"/>
        <v>-1134521</v>
      </c>
      <c r="F82" s="22">
        <f t="shared" si="6"/>
        <v>23.984729153122476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468699.5</v>
      </c>
      <c r="D84" s="14">
        <v>23054</v>
      </c>
      <c r="E84" s="14">
        <f t="shared" si="7"/>
        <v>-445645.5</v>
      </c>
      <c r="F84" s="14">
        <f t="shared" si="6"/>
        <v>4.9187165763991638</v>
      </c>
    </row>
    <row r="85" spans="1:13" x14ac:dyDescent="0.25">
      <c r="A85" s="26" t="s">
        <v>67</v>
      </c>
      <c r="B85" s="13" t="s">
        <v>76</v>
      </c>
      <c r="C85" s="14">
        <v>820488.2</v>
      </c>
      <c r="D85" s="14">
        <v>298691.09999999998</v>
      </c>
      <c r="E85" s="14">
        <f t="shared" si="7"/>
        <v>-521797.1</v>
      </c>
      <c r="F85" s="14">
        <f t="shared" si="6"/>
        <v>36.404070162130303</v>
      </c>
      <c r="M85" s="44"/>
    </row>
    <row r="86" spans="1:13" x14ac:dyDescent="0.25">
      <c r="A86" s="26" t="s">
        <v>68</v>
      </c>
      <c r="B86" s="13" t="s">
        <v>77</v>
      </c>
      <c r="C86" s="14">
        <v>173082.3</v>
      </c>
      <c r="D86" s="14">
        <v>20085.099999999999</v>
      </c>
      <c r="E86" s="14">
        <f t="shared" si="7"/>
        <v>-152997.19999999998</v>
      </c>
      <c r="F86" s="14">
        <f t="shared" si="6"/>
        <v>11.60436393553818</v>
      </c>
    </row>
    <row r="87" spans="1:13" x14ac:dyDescent="0.25">
      <c r="A87" s="26" t="s">
        <v>69</v>
      </c>
      <c r="B87" s="13" t="s">
        <v>78</v>
      </c>
      <c r="C87" s="14">
        <v>30220.9</v>
      </c>
      <c r="D87" s="14">
        <v>16139.7</v>
      </c>
      <c r="E87" s="14">
        <f t="shared" si="7"/>
        <v>-14081.2</v>
      </c>
      <c r="F87" s="14">
        <f t="shared" si="6"/>
        <v>53.405755619455405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1535.5</v>
      </c>
      <c r="D88" s="22">
        <f>D90+D91</f>
        <v>45</v>
      </c>
      <c r="E88" s="22">
        <f t="shared" si="7"/>
        <v>-1490.5</v>
      </c>
      <c r="F88" s="14">
        <f t="shared" si="6"/>
        <v>2.9306414848583522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45</v>
      </c>
      <c r="E90" s="14">
        <f t="shared" si="7"/>
        <v>-1272.0999999999999</v>
      </c>
      <c r="F90" s="14">
        <f t="shared" si="6"/>
        <v>3.4165970693189585</v>
      </c>
    </row>
    <row r="91" spans="1:13" x14ac:dyDescent="0.25">
      <c r="A91" s="26" t="s">
        <v>228</v>
      </c>
      <c r="B91" s="13" t="s">
        <v>227</v>
      </c>
      <c r="C91" s="14">
        <v>218.4</v>
      </c>
      <c r="D91" s="14">
        <v>0</v>
      </c>
      <c r="E91" s="14">
        <f t="shared" si="7"/>
        <v>-218.4</v>
      </c>
      <c r="F91" s="14">
        <f t="shared" si="6"/>
        <v>0</v>
      </c>
    </row>
    <row r="92" spans="1:13" x14ac:dyDescent="0.25">
      <c r="A92" s="27" t="s">
        <v>70</v>
      </c>
      <c r="B92" s="19" t="s">
        <v>10</v>
      </c>
      <c r="C92" s="22">
        <f>C94+C95+C97+C98+C96</f>
        <v>749727.8</v>
      </c>
      <c r="D92" s="22">
        <f>D94+D95+D97+D98+D96</f>
        <v>443352.69999999995</v>
      </c>
      <c r="E92" s="22">
        <f t="shared" si="7"/>
        <v>-306375.10000000009</v>
      </c>
      <c r="F92" s="22">
        <f t="shared" si="6"/>
        <v>59.13515545241885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177741.9</v>
      </c>
      <c r="D94" s="14">
        <v>107580.9</v>
      </c>
      <c r="E94" s="14">
        <f t="shared" si="7"/>
        <v>-70161</v>
      </c>
      <c r="F94" s="14">
        <f t="shared" si="6"/>
        <v>60.526471248478835</v>
      </c>
    </row>
    <row r="95" spans="1:13" x14ac:dyDescent="0.25">
      <c r="A95" s="26" t="s">
        <v>123</v>
      </c>
      <c r="B95" s="13" t="s">
        <v>84</v>
      </c>
      <c r="C95" s="14">
        <v>364604</v>
      </c>
      <c r="D95" s="14">
        <v>209196.9</v>
      </c>
      <c r="E95" s="14">
        <f t="shared" si="7"/>
        <v>-155407.1</v>
      </c>
      <c r="F95" s="14">
        <f t="shared" si="6"/>
        <v>57.376468716744739</v>
      </c>
    </row>
    <row r="96" spans="1:13" x14ac:dyDescent="0.25">
      <c r="A96" s="26" t="s">
        <v>126</v>
      </c>
      <c r="B96" s="13" t="s">
        <v>134</v>
      </c>
      <c r="C96" s="14">
        <v>116891.8</v>
      </c>
      <c r="D96" s="14">
        <v>73404.100000000006</v>
      </c>
      <c r="E96" s="14">
        <f t="shared" si="7"/>
        <v>-43487.7</v>
      </c>
      <c r="F96" s="14">
        <f t="shared" si="6"/>
        <v>62.796620464395282</v>
      </c>
    </row>
    <row r="97" spans="1:6" x14ac:dyDescent="0.25">
      <c r="A97" s="26" t="s">
        <v>80</v>
      </c>
      <c r="B97" s="13" t="s">
        <v>89</v>
      </c>
      <c r="C97" s="14">
        <v>22291</v>
      </c>
      <c r="D97" s="14">
        <v>11928.2</v>
      </c>
      <c r="E97" s="14">
        <f t="shared" si="7"/>
        <v>-10362.799999999999</v>
      </c>
      <c r="F97" s="14">
        <f t="shared" ref="F97:F120" si="8">D97*100/C97</f>
        <v>53.511282580413621</v>
      </c>
    </row>
    <row r="98" spans="1:6" x14ac:dyDescent="0.25">
      <c r="A98" s="26" t="s">
        <v>81</v>
      </c>
      <c r="B98" s="13" t="s">
        <v>90</v>
      </c>
      <c r="C98" s="14">
        <v>68199.100000000006</v>
      </c>
      <c r="D98" s="14">
        <v>41242.6</v>
      </c>
      <c r="E98" s="14">
        <f t="shared" si="7"/>
        <v>-26956.500000000007</v>
      </c>
      <c r="F98" s="14">
        <f t="shared" si="8"/>
        <v>60.473818569453258</v>
      </c>
    </row>
    <row r="99" spans="1:6" x14ac:dyDescent="0.25">
      <c r="A99" s="27" t="s">
        <v>82</v>
      </c>
      <c r="B99" s="16" t="s">
        <v>9</v>
      </c>
      <c r="C99" s="22">
        <f>C101+C102</f>
        <v>169807.1</v>
      </c>
      <c r="D99" s="22">
        <f>SUM(D101:D102)</f>
        <v>94201.9</v>
      </c>
      <c r="E99" s="22">
        <f t="shared" si="7"/>
        <v>-75605.200000000012</v>
      </c>
      <c r="F99" s="22">
        <f t="shared" si="8"/>
        <v>55.475831104824238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109112.1</v>
      </c>
      <c r="D101" s="14">
        <v>60101.8</v>
      </c>
      <c r="E101" s="14">
        <f t="shared" si="7"/>
        <v>-49010.3</v>
      </c>
      <c r="F101" s="14">
        <f t="shared" si="8"/>
        <v>55.08261686833999</v>
      </c>
    </row>
    <row r="102" spans="1:6" ht="25.5" x14ac:dyDescent="0.25">
      <c r="A102" s="26" t="s">
        <v>87</v>
      </c>
      <c r="B102" s="13" t="s">
        <v>88</v>
      </c>
      <c r="C102" s="14">
        <v>60695</v>
      </c>
      <c r="D102" s="14">
        <v>34100.1</v>
      </c>
      <c r="E102" s="14">
        <f t="shared" si="7"/>
        <v>-26594.9</v>
      </c>
      <c r="F102" s="14">
        <f t="shared" si="8"/>
        <v>56.182716863003542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14014.6</v>
      </c>
      <c r="D103" s="22">
        <f>D105</f>
        <v>6665.9</v>
      </c>
      <c r="E103" s="22">
        <f t="shared" si="7"/>
        <v>-7348.7000000000007</v>
      </c>
      <c r="F103" s="14">
        <f t="shared" si="8"/>
        <v>47.563969003753229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14014.6</v>
      </c>
      <c r="D105" s="14">
        <v>6665.9</v>
      </c>
      <c r="E105" s="14">
        <f t="shared" si="7"/>
        <v>-7348.7000000000007</v>
      </c>
      <c r="F105" s="14">
        <f t="shared" si="8"/>
        <v>47.563969003753229</v>
      </c>
    </row>
    <row r="106" spans="1:6" x14ac:dyDescent="0.25">
      <c r="A106" s="27" t="s">
        <v>91</v>
      </c>
      <c r="B106" s="16" t="s">
        <v>8</v>
      </c>
      <c r="C106" s="22">
        <f>C108+C110+C111+C112+C109</f>
        <v>59652.600000000006</v>
      </c>
      <c r="D106" s="22">
        <f>D108+D110+D111+D112+D109</f>
        <v>27396.1</v>
      </c>
      <c r="E106" s="22">
        <f t="shared" si="7"/>
        <v>-32256.500000000007</v>
      </c>
      <c r="F106" s="22">
        <f t="shared" si="8"/>
        <v>45.926078662120339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2363.4</v>
      </c>
      <c r="D108" s="14">
        <v>1013.1</v>
      </c>
      <c r="E108" s="14">
        <f t="shared" si="7"/>
        <v>-1350.3000000000002</v>
      </c>
      <c r="F108" s="14">
        <f t="shared" si="8"/>
        <v>42.866209697892863</v>
      </c>
    </row>
    <row r="109" spans="1:6" x14ac:dyDescent="0.25">
      <c r="A109" s="26" t="s">
        <v>225</v>
      </c>
      <c r="B109" s="13" t="s">
        <v>226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38684.400000000001</v>
      </c>
      <c r="D110" s="14">
        <v>16617.8</v>
      </c>
      <c r="E110" s="14">
        <f t="shared" si="7"/>
        <v>-22066.600000000002</v>
      </c>
      <c r="F110" s="14">
        <f t="shared" si="8"/>
        <v>42.957367827858256</v>
      </c>
    </row>
    <row r="111" spans="1:6" x14ac:dyDescent="0.25">
      <c r="A111" s="26" t="s">
        <v>94</v>
      </c>
      <c r="B111" s="13" t="s">
        <v>99</v>
      </c>
      <c r="C111" s="14">
        <v>2114.4</v>
      </c>
      <c r="D111" s="14">
        <v>716</v>
      </c>
      <c r="E111" s="14">
        <f t="shared" si="7"/>
        <v>-1398.4</v>
      </c>
      <c r="F111" s="14">
        <f t="shared" si="8"/>
        <v>33.863034430571318</v>
      </c>
    </row>
    <row r="112" spans="1:6" x14ac:dyDescent="0.25">
      <c r="A112" s="26" t="s">
        <v>95</v>
      </c>
      <c r="B112" s="13" t="s">
        <v>100</v>
      </c>
      <c r="C112" s="14">
        <v>16490.400000000001</v>
      </c>
      <c r="D112" s="14">
        <v>9049.2000000000007</v>
      </c>
      <c r="E112" s="14">
        <f t="shared" si="7"/>
        <v>-7441.2000000000007</v>
      </c>
      <c r="F112" s="14">
        <f t="shared" si="8"/>
        <v>54.875563964488428</v>
      </c>
    </row>
    <row r="113" spans="1:8" x14ac:dyDescent="0.25">
      <c r="A113" s="27" t="s">
        <v>96</v>
      </c>
      <c r="B113" s="16" t="s">
        <v>7</v>
      </c>
      <c r="C113" s="24">
        <f>C115+C117+C116</f>
        <v>82639.3</v>
      </c>
      <c r="D113" s="24">
        <f>D115+D117+D116</f>
        <v>46600.7</v>
      </c>
      <c r="E113" s="22">
        <f t="shared" si="7"/>
        <v>-36038.600000000006</v>
      </c>
      <c r="F113" s="22">
        <f t="shared" si="8"/>
        <v>56.390482494406413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63378.9</v>
      </c>
      <c r="D115" s="14">
        <v>34347.9</v>
      </c>
      <c r="E115" s="14">
        <f t="shared" si="7"/>
        <v>-29031</v>
      </c>
      <c r="F115" s="14">
        <f t="shared" si="8"/>
        <v>54.194534774191411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275.5</v>
      </c>
      <c r="E116" s="14">
        <f t="shared" si="7"/>
        <v>-129.19999999999999</v>
      </c>
      <c r="F116" s="14">
        <f t="shared" si="8"/>
        <v>68.075117370892016</v>
      </c>
    </row>
    <row r="117" spans="1:8" x14ac:dyDescent="0.25">
      <c r="A117" s="26" t="s">
        <v>127</v>
      </c>
      <c r="B117" s="13" t="s">
        <v>128</v>
      </c>
      <c r="C117" s="14">
        <v>18855.7</v>
      </c>
      <c r="D117" s="14">
        <v>11977.3</v>
      </c>
      <c r="E117" s="14">
        <f t="shared" si="7"/>
        <v>-6878.4000000000015</v>
      </c>
      <c r="F117" s="14">
        <f t="shared" si="8"/>
        <v>63.520845155576296</v>
      </c>
    </row>
    <row r="118" spans="1:8" x14ac:dyDescent="0.25">
      <c r="A118" s="27" t="s">
        <v>103</v>
      </c>
      <c r="B118" s="16" t="s">
        <v>5</v>
      </c>
      <c r="C118" s="24">
        <f>C120</f>
        <v>29431.4</v>
      </c>
      <c r="D118" s="22">
        <f>D120</f>
        <v>17106.5</v>
      </c>
      <c r="E118" s="22">
        <f t="shared" si="7"/>
        <v>-12324.900000000001</v>
      </c>
      <c r="F118" s="22">
        <f t="shared" si="8"/>
        <v>58.12329688699824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29431.4</v>
      </c>
      <c r="D120" s="14">
        <v>17106.5</v>
      </c>
      <c r="E120" s="14">
        <f t="shared" si="7"/>
        <v>-12324.900000000001</v>
      </c>
      <c r="F120" s="14">
        <f t="shared" si="8"/>
        <v>58.12329688699824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x14ac:dyDescent="0.25">
      <c r="A123" s="26" t="s">
        <v>37</v>
      </c>
      <c r="B123" s="16" t="s">
        <v>4</v>
      </c>
      <c r="C123" s="35">
        <f>C7-C57</f>
        <v>-617465.5</v>
      </c>
      <c r="D123" s="35">
        <f>D7-D57</f>
        <v>625260.90000000037</v>
      </c>
      <c r="E123" s="14" t="s">
        <v>37</v>
      </c>
      <c r="F123" s="14" t="s">
        <v>37</v>
      </c>
      <c r="H123" s="4"/>
    </row>
    <row r="124" spans="1:8" x14ac:dyDescent="0.25">
      <c r="A124" s="26" t="s">
        <v>206</v>
      </c>
      <c r="B124" s="16" t="s">
        <v>151</v>
      </c>
      <c r="C124" s="24">
        <f>C125+C126</f>
        <v>0</v>
      </c>
      <c r="D124" s="24">
        <f>D125+D126</f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155</v>
      </c>
      <c r="B125" s="13" t="s">
        <v>152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156</v>
      </c>
      <c r="B126" s="13" t="s">
        <v>153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205</v>
      </c>
      <c r="B127" s="63" t="s">
        <v>200</v>
      </c>
      <c r="C127" s="23">
        <f>C128+C129</f>
        <v>0</v>
      </c>
      <c r="D127" s="23">
        <f>D128+D129</f>
        <v>0</v>
      </c>
      <c r="E127" s="14" t="s">
        <v>37</v>
      </c>
      <c r="F127" s="14" t="s">
        <v>37</v>
      </c>
      <c r="H127" s="4"/>
    </row>
    <row r="128" spans="1:8" ht="38.25" x14ac:dyDescent="0.25">
      <c r="A128" s="26" t="s">
        <v>203</v>
      </c>
      <c r="B128" s="13" t="s">
        <v>201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30" customHeight="1" x14ac:dyDescent="0.25">
      <c r="A129" s="26" t="s">
        <v>204</v>
      </c>
      <c r="B129" s="13" t="s">
        <v>202</v>
      </c>
      <c r="C129" s="23">
        <v>0</v>
      </c>
      <c r="D129" s="23">
        <v>0</v>
      </c>
      <c r="E129" s="14" t="s">
        <v>37</v>
      </c>
      <c r="F129" s="14" t="s">
        <v>37</v>
      </c>
      <c r="H129" s="4"/>
    </row>
    <row r="130" spans="1:8" x14ac:dyDescent="0.25">
      <c r="A130" s="26" t="s">
        <v>157</v>
      </c>
      <c r="B130" s="16" t="s">
        <v>3</v>
      </c>
      <c r="C130" s="22">
        <f>C131+C132</f>
        <v>617465.5</v>
      </c>
      <c r="D130" s="22">
        <f>D131+D132</f>
        <v>-625260.89999999991</v>
      </c>
      <c r="E130" s="22" t="s">
        <v>37</v>
      </c>
      <c r="F130" s="22" t="s">
        <v>37</v>
      </c>
    </row>
    <row r="131" spans="1:8" x14ac:dyDescent="0.25">
      <c r="A131" s="26" t="s">
        <v>158</v>
      </c>
      <c r="B131" s="13" t="s">
        <v>2</v>
      </c>
      <c r="C131" s="14">
        <v>-2778828.2</v>
      </c>
      <c r="D131" s="14">
        <v>-2759010.4</v>
      </c>
      <c r="E131" s="14" t="s">
        <v>37</v>
      </c>
      <c r="F131" s="22" t="s">
        <v>37</v>
      </c>
    </row>
    <row r="132" spans="1:8" x14ac:dyDescent="0.25">
      <c r="A132" s="26" t="s">
        <v>159</v>
      </c>
      <c r="B132" s="13" t="s">
        <v>1</v>
      </c>
      <c r="C132" s="14">
        <v>3396293.7</v>
      </c>
      <c r="D132" s="14">
        <v>2133749.5</v>
      </c>
      <c r="E132" s="14" t="s">
        <v>37</v>
      </c>
      <c r="F132" s="22" t="s">
        <v>37</v>
      </c>
    </row>
    <row r="133" spans="1:8" ht="21" customHeight="1" x14ac:dyDescent="0.25">
      <c r="A133" s="26" t="s">
        <v>37</v>
      </c>
      <c r="B133" s="16" t="s">
        <v>0</v>
      </c>
      <c r="C133" s="22">
        <f>C130+C124+C127</f>
        <v>617465.5</v>
      </c>
      <c r="D133" s="22">
        <f>D130+D124+D127</f>
        <v>-625260.89999999991</v>
      </c>
      <c r="E133" s="22" t="s">
        <v>37</v>
      </c>
      <c r="F133" s="22" t="s">
        <v>37</v>
      </c>
    </row>
    <row r="134" spans="1:8" ht="39" customHeight="1" x14ac:dyDescent="0.25">
      <c r="A134" s="76"/>
      <c r="B134" s="76"/>
      <c r="C134" s="61"/>
      <c r="D134" s="74"/>
      <c r="E134" s="74"/>
      <c r="F134" s="74"/>
      <c r="G134" s="62"/>
    </row>
    <row r="135" spans="1:8" ht="32.25" customHeight="1" x14ac:dyDescent="0.3">
      <c r="A135" s="77" t="s">
        <v>229</v>
      </c>
      <c r="B135" s="78"/>
      <c r="C135" s="67"/>
      <c r="D135" s="68"/>
      <c r="E135" s="77" t="s">
        <v>232</v>
      </c>
      <c r="F135" s="77"/>
      <c r="G135" s="68"/>
    </row>
    <row r="136" spans="1:8" ht="30.75" customHeight="1" x14ac:dyDescent="0.25">
      <c r="A136" s="72" t="s">
        <v>224</v>
      </c>
      <c r="B136" s="73"/>
      <c r="C136" s="73"/>
      <c r="D136" s="1"/>
      <c r="E136" s="1"/>
      <c r="F136" s="1"/>
    </row>
    <row r="143" spans="1:8" x14ac:dyDescent="0.25">
      <c r="E143" s="60"/>
    </row>
  </sheetData>
  <mergeCells count="8">
    <mergeCell ref="C1:F1"/>
    <mergeCell ref="A2:F3"/>
    <mergeCell ref="A136:C136"/>
    <mergeCell ref="D134:F134"/>
    <mergeCell ref="E4:F4"/>
    <mergeCell ref="A134:B134"/>
    <mergeCell ref="A135:B135"/>
    <mergeCell ref="E135:F135"/>
  </mergeCells>
  <pageMargins left="0.59055118110236227" right="0" top="0" bottom="0.15748031496062992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9" t="s">
        <v>35</v>
      </c>
      <c r="F4" s="79"/>
    </row>
    <row r="5" spans="1:11" ht="20.25" x14ac:dyDescent="0.3">
      <c r="B5" s="80" t="s">
        <v>193</v>
      </c>
      <c r="C5" s="80"/>
      <c r="D5" s="80"/>
      <c r="E5" s="80"/>
      <c r="F5" s="80"/>
      <c r="G5" s="81" t="s">
        <v>194</v>
      </c>
      <c r="H5" s="82"/>
      <c r="I5" s="82"/>
      <c r="J5" s="83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2021-08-16T05:43:50Z</dcterms:modified>
</cp:coreProperties>
</file>